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5556\Desktop\"/>
    </mc:Choice>
  </mc:AlternateContent>
  <bookViews>
    <workbookView xWindow="0" yWindow="0" windowWidth="20490" windowHeight="7155" activeTab="2"/>
  </bookViews>
  <sheets>
    <sheet name="содержание" sheetId="1" r:id="rId1"/>
    <sheet name="Лист1" sheetId="6" r:id="rId2"/>
    <sheet name="ФОт" sheetId="4" r:id="rId3"/>
    <sheet name="Лист2" sheetId="5" r:id="rId4"/>
  </sheets>
  <calcPr calcId="152511"/>
</workbook>
</file>

<file path=xl/calcChain.xml><?xml version="1.0" encoding="utf-8"?>
<calcChain xmlns="http://schemas.openxmlformats.org/spreadsheetml/2006/main">
  <c r="C20" i="1" l="1"/>
  <c r="C13" i="1"/>
  <c r="C6" i="1"/>
  <c r="D26" i="1"/>
  <c r="E26" i="1" s="1"/>
  <c r="C26" i="1"/>
  <c r="D27" i="1"/>
  <c r="D10" i="1"/>
  <c r="D6" i="1" s="1"/>
  <c r="E6" i="1" s="1"/>
  <c r="D36" i="1"/>
  <c r="E30" i="1"/>
  <c r="C30" i="1"/>
  <c r="C29" i="1"/>
  <c r="C28" i="1"/>
  <c r="C25" i="1"/>
  <c r="C23" i="1"/>
  <c r="C22" i="1"/>
  <c r="C21" i="1"/>
  <c r="D20" i="1"/>
  <c r="E20" i="1" s="1"/>
  <c r="C19" i="1"/>
  <c r="C18" i="1"/>
  <c r="C17" i="1"/>
  <c r="C16" i="1"/>
  <c r="C15" i="1"/>
  <c r="C14" i="1"/>
  <c r="D13" i="1"/>
  <c r="E13" i="1" s="1"/>
  <c r="C12" i="1"/>
  <c r="C11" i="1"/>
  <c r="C9" i="1"/>
  <c r="C8" i="1"/>
  <c r="D7" i="1"/>
  <c r="C7" i="1"/>
  <c r="C32" i="1" l="1"/>
  <c r="C33" i="1" s="1"/>
  <c r="D32" i="1"/>
  <c r="E32" i="1" s="1"/>
  <c r="E33" i="1" s="1"/>
  <c r="D24" i="1"/>
  <c r="C24" i="1"/>
</calcChain>
</file>

<file path=xl/comments1.xml><?xml version="1.0" encoding="utf-8"?>
<comments xmlns="http://schemas.openxmlformats.org/spreadsheetml/2006/main">
  <authors>
    <author>Автор</author>
    <author>Пежо 206</author>
  </authors>
  <commentList>
    <comment ref="B7" authorId="0" shapeId="0">
      <text>
        <r>
          <rPr>
            <b/>
            <sz val="9"/>
            <rFont val="Tahoma"/>
            <charset val="1"/>
          </rPr>
          <t>Автор:</t>
        </r>
        <r>
          <rPr>
            <sz val="9"/>
            <rFont val="Tahoma"/>
            <charset val="1"/>
          </rPr>
          <t xml:space="preserve">
управляющий 22000
делопр-во 22000
дворник, уборщица 28600
озеленитель 15000 </t>
        </r>
      </text>
    </comment>
    <comment ref="D7" authorId="1" shapeId="0">
      <text>
        <r>
          <rPr>
            <b/>
            <sz val="9"/>
            <rFont val="Times New Roman"/>
          </rPr>
          <t xml:space="preserve">ЗП Оли и управляющего
</t>
        </r>
        <r>
          <rPr>
            <sz val="9"/>
            <rFont val="Times New Roman"/>
          </rPr>
          <t xml:space="preserve">
</t>
        </r>
      </text>
    </comment>
    <comment ref="C28" authorId="0" shapeId="0">
      <text>
        <r>
          <rPr>
            <b/>
            <sz val="9"/>
            <rFont val="Tahoma"/>
            <charset val="1"/>
          </rPr>
          <t>Автор:</t>
        </r>
        <r>
          <rPr>
            <sz val="9"/>
            <rFont val="Tahoma"/>
            <charset val="1"/>
          </rPr>
          <t xml:space="preserve">
скамейка 20000
проект 15000
саженцы 20000
земля, песок 10000
</t>
        </r>
      </text>
    </comment>
  </commentList>
</comments>
</file>

<file path=xl/sharedStrings.xml><?xml version="1.0" encoding="utf-8"?>
<sst xmlns="http://schemas.openxmlformats.org/spreadsheetml/2006/main" count="70" uniqueCount="69">
  <si>
    <t>Количество помещений -150, общая площадь квартир 10085,1 кв.м.</t>
  </si>
  <si>
    <t xml:space="preserve"> Смета на 2022 год ТСЖ "Рассветная 9А"</t>
  </si>
  <si>
    <t>№ пп</t>
  </si>
  <si>
    <t>Статья расходов</t>
  </si>
  <si>
    <t>План</t>
  </si>
  <si>
    <t>План за месяц</t>
  </si>
  <si>
    <t>Сумма на 1кв.м. мес</t>
  </si>
  <si>
    <t>Административно управленческие расходы</t>
  </si>
  <si>
    <t>1.1</t>
  </si>
  <si>
    <t xml:space="preserve">Оплата труда </t>
  </si>
  <si>
    <t>1.2</t>
  </si>
  <si>
    <t>Паспортное обслуживание</t>
  </si>
  <si>
    <t>1.3</t>
  </si>
  <si>
    <t>Бухгалтерское обслуживание</t>
  </si>
  <si>
    <t>1.4</t>
  </si>
  <si>
    <t>Интернет, связь</t>
  </si>
  <si>
    <t>1.5</t>
  </si>
  <si>
    <t>Канц. расходы, картриджи,орг.техника,почта</t>
  </si>
  <si>
    <t>1.6</t>
  </si>
  <si>
    <t>ПО (ЭЦП, квартплата, сайт, 1С, Контур,антивирус)</t>
  </si>
  <si>
    <t>Техническое обслуживание, содержание и ремонт общего имущества</t>
  </si>
  <si>
    <t>2.1</t>
  </si>
  <si>
    <t>ТО инжен.сетей, УКУТ (ИП Иванова)</t>
  </si>
  <si>
    <t>2.2.</t>
  </si>
  <si>
    <t>ТО лифтового хозяйства (ООО "Лифткомплекс")</t>
  </si>
  <si>
    <t>2.3</t>
  </si>
  <si>
    <t>Тех. освидетельствование лифтов, страхование</t>
  </si>
  <si>
    <t>2.7</t>
  </si>
  <si>
    <t xml:space="preserve"> Обслуживание калиток и ворот (Витаком)</t>
  </si>
  <si>
    <t>2.8</t>
  </si>
  <si>
    <t>ТО противопож.оборудования (СВЯЗЬСТРОЙ)</t>
  </si>
  <si>
    <t>2.9</t>
  </si>
  <si>
    <t>Текущий ремонт общего имущества*</t>
  </si>
  <si>
    <t>Прочие расходы</t>
  </si>
  <si>
    <t>3.1</t>
  </si>
  <si>
    <t>Услуги банков (РКО, ведение счетов, и  пр.)</t>
  </si>
  <si>
    <t>3.2</t>
  </si>
  <si>
    <t>Страховые взносы,налоги</t>
  </si>
  <si>
    <t xml:space="preserve">Дератизация, дезинсекция МОП </t>
  </si>
  <si>
    <t>3.3</t>
  </si>
  <si>
    <t>ККМ+ программы</t>
  </si>
  <si>
    <t>3.4</t>
  </si>
  <si>
    <t>Другие расходы (нотариальные,обучение, юридич. услуги, праздники и пр.)</t>
  </si>
  <si>
    <t>Благоустройство территории</t>
  </si>
  <si>
    <t>4.1</t>
  </si>
  <si>
    <t>Вывоз снега</t>
  </si>
  <si>
    <t>4.2</t>
  </si>
  <si>
    <t>Озеленение, песок, рассада</t>
  </si>
  <si>
    <t>4.3</t>
  </si>
  <si>
    <t>Уборка МОП дома и территории</t>
  </si>
  <si>
    <t>Аварийные и прочие непредвиденные расходы</t>
  </si>
  <si>
    <t>ИТОГО :</t>
  </si>
  <si>
    <t>Тариф на содержание</t>
  </si>
  <si>
    <t>Прочие расходы (доп. Услуги в квитанции)</t>
  </si>
  <si>
    <t>план</t>
  </si>
  <si>
    <t>мес</t>
  </si>
  <si>
    <t>руб/кв</t>
  </si>
  <si>
    <t>Охрана территории (ЧОП)</t>
  </si>
  <si>
    <t>Домофон (ИП Голицын)</t>
  </si>
  <si>
    <t xml:space="preserve">Взносы на капремонт: </t>
  </si>
  <si>
    <t>10,51 /1 кв.м</t>
  </si>
  <si>
    <t>оплата коммунальных услуг (ХВС, ГВС, Водоотведение, отопление, электроэнергия)</t>
  </si>
  <si>
    <t>По факту потребления в соответствии с установленными тарифами РЭК Свердловской области, нормативами</t>
  </si>
  <si>
    <t>ДОХОДЫ</t>
  </si>
  <si>
    <t>% банков и терминала на прием наличных платежей согласно договорам</t>
  </si>
  <si>
    <t>*Текущий ремонт: двери, доводчики, лифтов.оборудование</t>
  </si>
  <si>
    <t>Допускается перерасход по одной статье расходов за счет другой</t>
  </si>
  <si>
    <t>Аренда общего имущества: 94259</t>
  </si>
  <si>
    <t>видиокамеры, плитка, покраска малые формы, скамейки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</si>
</sst>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"/>
    <numFmt numFmtId="165" formatCode="#\ ##0"/>
  </numFmts>
  <fonts count="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b/>
      <sz val="9"/>
      <name val="Tahoma"/>
      <charset val="1"/>
    </font>
    <font>
      <sz val="9"/>
      <name val="Times New Roman"/>
    </font>
    <font>
      <b/>
      <sz val="9"/>
      <name val="Times New Roman"/>
    </font>
    <font>
      <sz val="9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164" fontId="0" fillId="0" borderId="1" xfId="0" applyNumberFormat="1" applyBorder="1"/>
    <xf numFmtId="49" fontId="1" fillId="0" borderId="0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165" fontId="0" fillId="0" borderId="1" xfId="0" applyNumberFormat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/>
    <xf numFmtId="0" fontId="0" fillId="3" borderId="0" xfId="0" applyFill="1" applyAlignment="1"/>
    <xf numFmtId="0" fontId="0" fillId="0" borderId="1" xfId="0" applyBorder="1" applyAlignment="1">
      <alignment wrapText="1"/>
    </xf>
    <xf numFmtId="49" fontId="0" fillId="0" borderId="2" xfId="0" applyNumberFormat="1" applyBorder="1"/>
    <xf numFmtId="0" fontId="0" fillId="0" borderId="4" xfId="0" applyBorder="1"/>
    <xf numFmtId="165" fontId="0" fillId="0" borderId="0" xfId="0" applyNumberFormat="1"/>
    <xf numFmtId="165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0" xfId="0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wrapText="1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6"/>
  <sheetViews>
    <sheetView topLeftCell="A49" workbookViewId="0">
      <selection activeCell="B8" sqref="B8"/>
    </sheetView>
  </sheetViews>
  <sheetFormatPr defaultColWidth="9" defaultRowHeight="15"/>
  <cols>
    <col min="1" max="1" width="6.85546875" customWidth="1"/>
    <col min="2" max="2" width="46" customWidth="1"/>
    <col min="3" max="3" width="13.5703125" customWidth="1"/>
    <col min="4" max="4" width="16.140625" customWidth="1"/>
    <col min="5" max="5" width="17.140625" customWidth="1"/>
    <col min="6" max="6" width="4" customWidth="1"/>
    <col min="7" max="7" width="12.140625" customWidth="1"/>
  </cols>
  <sheetData>
    <row r="1" spans="1:7">
      <c r="B1" s="3"/>
      <c r="C1" s="3"/>
      <c r="D1" s="3"/>
      <c r="E1" s="3"/>
    </row>
    <row r="2" spans="1:7">
      <c r="B2" t="s">
        <v>0</v>
      </c>
    </row>
    <row r="3" spans="1:7" ht="18.75">
      <c r="A3" s="36" t="s">
        <v>1</v>
      </c>
      <c r="B3" s="36"/>
      <c r="C3" s="36"/>
      <c r="D3" s="36"/>
      <c r="E3" s="36"/>
    </row>
    <row r="4" spans="1:7" ht="31.5" customHeight="1">
      <c r="A4" s="4" t="s">
        <v>2</v>
      </c>
      <c r="B4" s="5" t="s">
        <v>3</v>
      </c>
      <c r="C4" s="5" t="s">
        <v>4</v>
      </c>
      <c r="D4" s="5" t="s">
        <v>5</v>
      </c>
      <c r="E4" s="4" t="s">
        <v>6</v>
      </c>
    </row>
    <row r="5" spans="1:7" ht="15.75" customHeight="1">
      <c r="A5" s="5">
        <v>1</v>
      </c>
      <c r="B5" s="5">
        <v>2</v>
      </c>
      <c r="C5" s="5">
        <v>3</v>
      </c>
      <c r="D5" s="5">
        <v>4</v>
      </c>
      <c r="E5" s="5">
        <v>5</v>
      </c>
    </row>
    <row r="6" spans="1:7" ht="21.75" customHeight="1">
      <c r="A6" s="37" t="s">
        <v>7</v>
      </c>
      <c r="B6" s="37"/>
      <c r="C6" s="6">
        <f>SUM(C7:C12)</f>
        <v>1095800</v>
      </c>
      <c r="D6" s="6">
        <f>SUM(D7:D12)</f>
        <v>91316.666666666672</v>
      </c>
      <c r="E6" s="7">
        <f>D6/10085.1</f>
        <v>9.0546119192339862</v>
      </c>
    </row>
    <row r="7" spans="1:7">
      <c r="A7" s="8" t="s">
        <v>8</v>
      </c>
      <c r="B7" s="1" t="s">
        <v>9</v>
      </c>
      <c r="C7" s="9">
        <f>D7*12</f>
        <v>690000</v>
      </c>
      <c r="D7" s="10">
        <f>34500+23000</f>
        <v>57500</v>
      </c>
      <c r="E7" s="11"/>
      <c r="F7" s="12"/>
      <c r="G7" s="13"/>
    </row>
    <row r="8" spans="1:7">
      <c r="A8" s="8" t="s">
        <v>10</v>
      </c>
      <c r="B8" s="1" t="s">
        <v>11</v>
      </c>
      <c r="C8" s="9">
        <f>D8*12</f>
        <v>34800</v>
      </c>
      <c r="D8" s="10">
        <v>2900</v>
      </c>
      <c r="E8" s="11"/>
      <c r="F8" s="12"/>
    </row>
    <row r="9" spans="1:7">
      <c r="A9" s="8" t="s">
        <v>12</v>
      </c>
      <c r="B9" s="1" t="s">
        <v>13</v>
      </c>
      <c r="C9" s="9">
        <f t="shared" ref="C9:C12" si="0">D9*12</f>
        <v>300000</v>
      </c>
      <c r="D9" s="10">
        <v>25000</v>
      </c>
      <c r="E9" s="11"/>
      <c r="F9" s="12"/>
    </row>
    <row r="10" spans="1:7">
      <c r="A10" s="8" t="s">
        <v>14</v>
      </c>
      <c r="B10" s="1" t="s">
        <v>15</v>
      </c>
      <c r="C10" s="9">
        <v>20000</v>
      </c>
      <c r="D10" s="10">
        <f>C10/12</f>
        <v>1666.6666666666667</v>
      </c>
      <c r="E10" s="11"/>
      <c r="F10" s="12"/>
    </row>
    <row r="11" spans="1:7">
      <c r="A11" s="8" t="s">
        <v>16</v>
      </c>
      <c r="B11" s="1" t="s">
        <v>17</v>
      </c>
      <c r="C11" s="9">
        <f t="shared" si="0"/>
        <v>24000</v>
      </c>
      <c r="D11" s="10">
        <v>2000</v>
      </c>
      <c r="E11" s="11"/>
      <c r="F11" s="12"/>
    </row>
    <row r="12" spans="1:7">
      <c r="A12" s="8" t="s">
        <v>18</v>
      </c>
      <c r="B12" s="1" t="s">
        <v>19</v>
      </c>
      <c r="C12" s="9">
        <f t="shared" si="0"/>
        <v>27000</v>
      </c>
      <c r="D12" s="10">
        <v>2250</v>
      </c>
      <c r="E12" s="11"/>
      <c r="F12" s="12"/>
    </row>
    <row r="13" spans="1:7" ht="33" customHeight="1">
      <c r="A13" s="38" t="s">
        <v>20</v>
      </c>
      <c r="B13" s="39"/>
      <c r="C13" s="6">
        <f>SUM(C14:C19)</f>
        <v>1264212</v>
      </c>
      <c r="D13" s="6">
        <f>SUM(D14:D19)</f>
        <v>105351</v>
      </c>
      <c r="E13" s="7">
        <f>D13/10085.1</f>
        <v>10.446202814052414</v>
      </c>
      <c r="F13" s="12"/>
    </row>
    <row r="14" spans="1:7">
      <c r="A14" s="8" t="s">
        <v>21</v>
      </c>
      <c r="B14" s="1" t="s">
        <v>22</v>
      </c>
      <c r="C14" s="9">
        <f>D14*12</f>
        <v>481800</v>
      </c>
      <c r="D14" s="10">
        <v>40150</v>
      </c>
      <c r="E14" s="11"/>
      <c r="F14" s="12"/>
    </row>
    <row r="15" spans="1:7">
      <c r="A15" s="8" t="s">
        <v>23</v>
      </c>
      <c r="B15" s="1" t="s">
        <v>24</v>
      </c>
      <c r="C15" s="9">
        <f t="shared" ref="C15:C19" si="1">D15*12</f>
        <v>384000</v>
      </c>
      <c r="D15" s="10">
        <v>32000</v>
      </c>
      <c r="E15" s="11"/>
      <c r="F15" s="12"/>
    </row>
    <row r="16" spans="1:7">
      <c r="A16" s="8" t="s">
        <v>25</v>
      </c>
      <c r="B16" s="1" t="s">
        <v>26</v>
      </c>
      <c r="C16" s="9">
        <f t="shared" si="1"/>
        <v>15756</v>
      </c>
      <c r="D16" s="10">
        <v>1313</v>
      </c>
      <c r="E16" s="11"/>
      <c r="F16" s="12"/>
    </row>
    <row r="17" spans="1:7">
      <c r="A17" s="8" t="s">
        <v>27</v>
      </c>
      <c r="B17" s="1" t="s">
        <v>28</v>
      </c>
      <c r="C17" s="9">
        <f t="shared" si="1"/>
        <v>34656</v>
      </c>
      <c r="D17" s="10">
        <v>2888</v>
      </c>
      <c r="E17" s="11"/>
      <c r="F17" s="12"/>
    </row>
    <row r="18" spans="1:7">
      <c r="A18" s="8" t="s">
        <v>29</v>
      </c>
      <c r="B18" s="1" t="s">
        <v>30</v>
      </c>
      <c r="C18" s="9">
        <f t="shared" si="1"/>
        <v>108000</v>
      </c>
      <c r="D18" s="10">
        <v>9000</v>
      </c>
      <c r="E18" s="11"/>
      <c r="F18" s="12"/>
    </row>
    <row r="19" spans="1:7">
      <c r="A19" s="8" t="s">
        <v>31</v>
      </c>
      <c r="B19" s="1" t="s">
        <v>32</v>
      </c>
      <c r="C19" s="9">
        <f t="shared" si="1"/>
        <v>240000</v>
      </c>
      <c r="D19" s="10">
        <v>20000</v>
      </c>
      <c r="E19" s="11"/>
      <c r="F19" s="12"/>
    </row>
    <row r="20" spans="1:7" ht="20.25" customHeight="1">
      <c r="A20" s="37" t="s">
        <v>33</v>
      </c>
      <c r="B20" s="37"/>
      <c r="C20" s="6">
        <f>C21+C22+C23+C25</f>
        <v>342264</v>
      </c>
      <c r="D20" s="6">
        <f>D21+D22+D23+D25</f>
        <v>28522</v>
      </c>
      <c r="E20" s="7">
        <f>D20/10085.1</f>
        <v>2.8281325916451001</v>
      </c>
      <c r="F20" s="12"/>
    </row>
    <row r="21" spans="1:7">
      <c r="A21" s="8" t="s">
        <v>34</v>
      </c>
      <c r="B21" s="1" t="s">
        <v>35</v>
      </c>
      <c r="C21" s="9">
        <f>D21*12</f>
        <v>30000</v>
      </c>
      <c r="D21" s="10">
        <v>2500</v>
      </c>
      <c r="E21" s="11"/>
      <c r="F21" s="12"/>
    </row>
    <row r="22" spans="1:7">
      <c r="A22" s="8" t="s">
        <v>36</v>
      </c>
      <c r="B22" s="1" t="s">
        <v>37</v>
      </c>
      <c r="C22" s="9">
        <f t="shared" ref="C22:C25" si="2">D22*12</f>
        <v>264264</v>
      </c>
      <c r="D22" s="10">
        <v>22022</v>
      </c>
      <c r="E22" s="11"/>
      <c r="F22" s="12"/>
    </row>
    <row r="23" spans="1:7">
      <c r="A23" s="8" t="s">
        <v>36</v>
      </c>
      <c r="B23" s="1" t="s">
        <v>38</v>
      </c>
      <c r="C23" s="9">
        <f t="shared" si="2"/>
        <v>18000</v>
      </c>
      <c r="D23" s="10">
        <v>1500</v>
      </c>
      <c r="E23" s="11"/>
      <c r="F23" s="12"/>
    </row>
    <row r="24" spans="1:7" hidden="1">
      <c r="A24" s="8" t="s">
        <v>39</v>
      </c>
      <c r="B24" s="1" t="s">
        <v>40</v>
      </c>
      <c r="C24" s="9">
        <f t="shared" ca="1" si="2"/>
        <v>30000</v>
      </c>
      <c r="D24" s="10">
        <f t="shared" ref="D24" ca="1" si="3">C24/12</f>
        <v>2416.6666666666702</v>
      </c>
      <c r="E24" s="11"/>
      <c r="F24" s="12"/>
    </row>
    <row r="25" spans="1:7" ht="30">
      <c r="A25" s="8" t="s">
        <v>41</v>
      </c>
      <c r="B25" s="14" t="s">
        <v>42</v>
      </c>
      <c r="C25" s="9">
        <f t="shared" si="2"/>
        <v>30000</v>
      </c>
      <c r="D25" s="10">
        <v>2500</v>
      </c>
      <c r="E25" s="11"/>
      <c r="F25" s="12"/>
    </row>
    <row r="26" spans="1:7" ht="24.75" customHeight="1">
      <c r="A26" s="37" t="s">
        <v>43</v>
      </c>
      <c r="B26" s="37"/>
      <c r="C26" s="6">
        <f>SUM(C27:C29)</f>
        <v>676800</v>
      </c>
      <c r="D26" s="6">
        <f>SUM(D27:D29)</f>
        <v>56400</v>
      </c>
      <c r="E26" s="7">
        <f>D26/10085.1</f>
        <v>5.5924086027902549</v>
      </c>
      <c r="F26" s="12"/>
    </row>
    <row r="27" spans="1:7">
      <c r="A27" s="8" t="s">
        <v>44</v>
      </c>
      <c r="B27" s="1" t="s">
        <v>45</v>
      </c>
      <c r="C27" s="9">
        <v>72000</v>
      </c>
      <c r="D27" s="10">
        <f>C27/12</f>
        <v>6000</v>
      </c>
      <c r="E27" s="11"/>
      <c r="F27" s="12"/>
    </row>
    <row r="28" spans="1:7">
      <c r="A28" s="8" t="s">
        <v>46</v>
      </c>
      <c r="B28" s="1" t="s">
        <v>47</v>
      </c>
      <c r="C28" s="9">
        <f>D28*12</f>
        <v>24000</v>
      </c>
      <c r="D28" s="10">
        <v>2000</v>
      </c>
      <c r="E28" s="11"/>
      <c r="F28" s="12"/>
    </row>
    <row r="29" spans="1:7">
      <c r="A29" s="15" t="s">
        <v>48</v>
      </c>
      <c r="B29" s="16" t="s">
        <v>49</v>
      </c>
      <c r="C29" s="9">
        <f t="shared" ref="C29:C30" si="4">D29*12</f>
        <v>580800</v>
      </c>
      <c r="D29" s="10">
        <v>48400</v>
      </c>
      <c r="E29" s="11"/>
      <c r="F29" s="12"/>
    </row>
    <row r="30" spans="1:7" ht="26.25" customHeight="1">
      <c r="A30" s="28" t="s">
        <v>50</v>
      </c>
      <c r="B30" s="29"/>
      <c r="C30" s="6">
        <f t="shared" si="4"/>
        <v>156000</v>
      </c>
      <c r="D30" s="6">
        <v>13000</v>
      </c>
      <c r="E30" s="7">
        <f>D30/10085.1</f>
        <v>1.2890303517069737</v>
      </c>
      <c r="F30" s="12"/>
      <c r="G30" s="17"/>
    </row>
    <row r="31" spans="1:7">
      <c r="A31" s="1"/>
      <c r="B31" s="1"/>
      <c r="C31" s="9"/>
      <c r="D31" s="10"/>
      <c r="E31" s="11"/>
      <c r="F31" s="12"/>
    </row>
    <row r="32" spans="1:7" ht="17.25" customHeight="1">
      <c r="A32" s="30" t="s">
        <v>51</v>
      </c>
      <c r="B32" s="31"/>
      <c r="C32" s="18">
        <f>C30+C26+C20+C13+C6</f>
        <v>3535076</v>
      </c>
      <c r="D32" s="18">
        <f>D30+D26+D20+D13+D6</f>
        <v>294589.66666666669</v>
      </c>
      <c r="E32" s="19">
        <f>D32/10085.1</f>
        <v>29.210386279428729</v>
      </c>
      <c r="F32" s="12"/>
      <c r="G32" s="20"/>
    </row>
    <row r="33" spans="1:6" ht="21.75" customHeight="1">
      <c r="A33" s="21"/>
      <c r="B33" s="21" t="s">
        <v>52</v>
      </c>
      <c r="C33" s="22">
        <f>C32/10085.1/12</f>
        <v>29.210386279428729</v>
      </c>
      <c r="D33" s="23"/>
      <c r="E33" s="24">
        <f>E32/10087.2/12</f>
        <v>2.4131561351208071E-4</v>
      </c>
      <c r="F33" s="12"/>
    </row>
    <row r="34" spans="1:6">
      <c r="A34" s="32" t="s">
        <v>53</v>
      </c>
      <c r="B34" s="33"/>
      <c r="C34" s="9" t="s">
        <v>54</v>
      </c>
      <c r="D34" s="9" t="s">
        <v>55</v>
      </c>
      <c r="E34" s="9" t="s">
        <v>56</v>
      </c>
      <c r="F34" s="12"/>
    </row>
    <row r="35" spans="1:6">
      <c r="A35" s="1"/>
      <c r="B35" s="1" t="s">
        <v>57</v>
      </c>
      <c r="C35" s="9">
        <v>840000</v>
      </c>
      <c r="D35" s="25">
        <v>74000</v>
      </c>
      <c r="E35" s="9">
        <v>520</v>
      </c>
      <c r="F35" s="12"/>
    </row>
    <row r="36" spans="1:6">
      <c r="A36" s="1"/>
      <c r="B36" s="1" t="s">
        <v>58</v>
      </c>
      <c r="C36" s="9">
        <v>66150</v>
      </c>
      <c r="D36" s="25">
        <f>C36/12</f>
        <v>5512.5</v>
      </c>
      <c r="E36" s="9">
        <v>35</v>
      </c>
      <c r="F36" s="12"/>
    </row>
    <row r="37" spans="1:6">
      <c r="A37" s="1"/>
      <c r="B37" s="1"/>
      <c r="C37" s="9"/>
      <c r="D37" s="9"/>
      <c r="E37" s="9"/>
      <c r="F37" s="12"/>
    </row>
    <row r="38" spans="1:6">
      <c r="B38" s="26" t="s">
        <v>59</v>
      </c>
      <c r="C38" s="27"/>
      <c r="D38" s="27">
        <v>106016</v>
      </c>
      <c r="E38" s="27" t="s">
        <v>60</v>
      </c>
      <c r="F38" s="12"/>
    </row>
    <row r="39" spans="1:6" ht="53.25" customHeight="1">
      <c r="A39" s="34" t="s">
        <v>61</v>
      </c>
      <c r="B39" s="34"/>
      <c r="C39" s="35" t="s">
        <v>62</v>
      </c>
      <c r="D39" s="35"/>
      <c r="E39" s="35"/>
      <c r="F39" s="12"/>
    </row>
    <row r="40" spans="1:6">
      <c r="B40" t="s">
        <v>63</v>
      </c>
      <c r="C40" s="17"/>
      <c r="D40" s="17"/>
      <c r="E40" s="17"/>
    </row>
    <row r="41" spans="1:6">
      <c r="B41" t="s">
        <v>67</v>
      </c>
      <c r="C41" s="17"/>
      <c r="D41" s="17"/>
      <c r="E41" s="17"/>
    </row>
    <row r="42" spans="1:6">
      <c r="B42" t="s">
        <v>64</v>
      </c>
      <c r="D42" s="12"/>
    </row>
    <row r="43" spans="1:6">
      <c r="B43" t="s">
        <v>65</v>
      </c>
    </row>
    <row r="44" spans="1:6">
      <c r="B44" t="s">
        <v>68</v>
      </c>
    </row>
    <row r="46" spans="1:6">
      <c r="B46" t="s">
        <v>66</v>
      </c>
    </row>
  </sheetData>
  <mergeCells count="10">
    <mergeCell ref="A3:E3"/>
    <mergeCell ref="A6:B6"/>
    <mergeCell ref="A13:B13"/>
    <mergeCell ref="A20:B20"/>
    <mergeCell ref="A26:B26"/>
    <mergeCell ref="A30:B30"/>
    <mergeCell ref="A32:B32"/>
    <mergeCell ref="A34:B34"/>
    <mergeCell ref="A39:B39"/>
    <mergeCell ref="C39:E39"/>
  </mergeCells>
  <pageMargins left="0.7" right="0.7" top="0.75" bottom="0.75" header="0.3" footer="0.3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3" sqref="L13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"/>
  <sheetViews>
    <sheetView tabSelected="1" workbookViewId="0">
      <selection activeCell="A6" sqref="A6"/>
    </sheetView>
  </sheetViews>
  <sheetFormatPr defaultColWidth="9" defaultRowHeight="15"/>
  <cols>
    <col min="1" max="1" width="19.42578125" customWidth="1"/>
    <col min="2" max="2" width="14.42578125" customWidth="1"/>
    <col min="3" max="3" width="12.85546875" customWidth="1"/>
    <col min="4" max="4" width="13" customWidth="1"/>
  </cols>
  <sheetData>
    <row r="3" spans="1:4">
      <c r="A3" s="1"/>
      <c r="B3" s="1"/>
      <c r="C3" s="1"/>
      <c r="D3" s="1"/>
    </row>
    <row r="4" spans="1:4">
      <c r="A4" s="1"/>
      <c r="B4" s="2"/>
      <c r="C4" s="2"/>
      <c r="D4" s="2"/>
    </row>
    <row r="5" spans="1:4">
      <c r="A5" s="1"/>
      <c r="B5" s="2"/>
      <c r="C5" s="2"/>
      <c r="D5" s="2"/>
    </row>
    <row r="6" spans="1:4">
      <c r="A6" s="1"/>
      <c r="B6" s="2"/>
      <c r="C6" s="2"/>
      <c r="D6" s="2"/>
    </row>
    <row r="7" spans="1:4">
      <c r="A7" s="1"/>
      <c r="B7" s="2"/>
      <c r="C7" s="2"/>
      <c r="D7" s="2"/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содержание</vt:lpstr>
      <vt:lpstr>Лист1</vt:lpstr>
      <vt:lpstr>ФОт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2075556</cp:lastModifiedBy>
  <cp:lastPrinted>2022-06-08T09:20:42Z</cp:lastPrinted>
  <dcterms:created xsi:type="dcterms:W3CDTF">2006-09-16T00:00:00Z</dcterms:created>
  <dcterms:modified xsi:type="dcterms:W3CDTF">2022-06-09T11:40:50Z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05D13026351E49FAB0846FD27F37215C</vt:lpwstr>
  </property>
  <property fmtid="{D5CDD505-2E9C-101B-9397-08002B2CF9AE}" pid="3" name="KSOProductBuildVer">
    <vt:lpwstr>1049-11.2.0.11130</vt:lpwstr>
  </property>
</Properties>
</file>